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ГВС'!$A$1:$L$23</definedName>
  </definedNames>
  <calcPr calcId="145621"/>
</workbook>
</file>

<file path=xl/calcChain.xml><?xml version="1.0" encoding="utf-8"?>
<calcChain xmlns="http://schemas.openxmlformats.org/spreadsheetml/2006/main">
  <c r="G6" i="6" l="1"/>
  <c r="D6" i="6" l="1"/>
  <c r="C6" i="6" l="1"/>
  <c r="E6" i="6" l="1"/>
  <c r="G9" i="26" l="1"/>
  <c r="E6" i="21" l="1"/>
  <c r="E4" i="21" s="1"/>
  <c r="H4" i="21" l="1"/>
  <c r="L10" i="22" l="1"/>
  <c r="I4" i="22" l="1"/>
  <c r="J4" i="22" s="1"/>
  <c r="F6" i="6" l="1"/>
  <c r="H7" i="21" l="1"/>
  <c r="F9" i="26" l="1"/>
  <c r="E9" i="26" l="1"/>
  <c r="E7" i="21"/>
  <c r="G13" i="21" l="1"/>
  <c r="I4" i="21" s="1"/>
  <c r="H8" i="21" l="1"/>
  <c r="I7" i="21"/>
  <c r="I9" i="21" s="1"/>
  <c r="H12" i="22" l="1"/>
  <c r="E5" i="26" l="1"/>
  <c r="D5" i="26" l="1"/>
  <c r="F11" i="6" l="1"/>
  <c r="F7" i="6" l="1"/>
  <c r="H7" i="22" l="1"/>
  <c r="F13" i="6" l="1"/>
</calcChain>
</file>

<file path=xl/sharedStrings.xml><?xml version="1.0" encoding="utf-8"?>
<sst xmlns="http://schemas.openxmlformats.org/spreadsheetml/2006/main" count="99" uniqueCount="92">
  <si>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</si>
  <si>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</si>
  <si>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</si>
  <si>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</si>
  <si>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</si>
  <si>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</si>
  <si>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</si>
  <si>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</si>
  <si>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</si>
  <si>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</si>
  <si>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</si>
  <si>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</si>
  <si>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</si>
  <si>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</si>
  <si>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</si>
  <si>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</si>
  <si>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</si>
  <si>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</si>
  <si>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</si>
  <si>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</si>
  <si>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</si>
  <si>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</si>
  <si>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</si>
  <si>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</si>
  <si>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</si>
  <si>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</si>
  <si>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</si>
  <si>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</si>
  <si>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</si>
  <si>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</si>
  <si>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</si>
  <si>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</si>
  <si>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</si>
  <si>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</si>
  <si>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</si>
  <si>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</si>
  <si>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</si>
  <si>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</si>
  <si>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</si>
  <si>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</si>
  <si>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</si>
  <si>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</si>
  <si>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</si>
  <si>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</si>
  <si>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</si>
  <si>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</si>
  <si>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</si>
  <si>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</si>
  <si>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</si>
  <si>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</si>
  <si>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</si>
  <si>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</si>
  <si>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</si>
  <si>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</si>
  <si>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</si>
  <si>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</si>
  <si>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</si>
  <si>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</si>
  <si>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</si>
  <si>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</si>
  <si>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</si>
  <si>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</si>
  <si>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</si>
  <si>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</si>
  <si>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</si>
  <si>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</si>
  <si>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</si>
  <si>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</si>
  <si>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</si>
  <si>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</si>
  <si>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</si>
  <si>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</si>
  <si>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</si>
  <si>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</si>
  <si>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</si>
  <si>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</si>
  <si>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</si>
  <si>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</si>
  <si>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</si>
  <si>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</si>
  <si>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</si>
  <si>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</si>
  <si>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</si>
  <si>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</si>
  <si>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</si>
  <si>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</si>
  <si>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справочно</t>
  </si>
  <si>
    <t>показаний общего прибора учета тепловой энергии за Август 2023г.</t>
  </si>
  <si>
    <t>Отчет по вывозу ТКО за Август 2023 г.</t>
  </si>
  <si>
    <t>Расчет платы за коммунальные услуги по гаражу за Август  2023 года</t>
  </si>
  <si>
    <t>СПРАВОЧНАЯ ИНФОРМАЦИЯ потребление коммунальных услуг в доме ул.Ак. Грушина, д.8  Август  2023 г.</t>
  </si>
  <si>
    <t>Корректировка прибора учета,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</si>
</sst>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0.000"/>
    <numFmt numFmtId="174" formatCode="_-* #,##0.000\ _₽_-;\-* #,##0.000\ _₽_-;_-* &quot;-&quot;??\ _₽_-;_-@_-"/>
    <numFmt numFmtId="175" formatCode="_-* #,##0.0000_р_._-;\-* #,##0.0000_р_._-;_-* &quot;-&quot;??_р_._-;_-@_-"/>
    <numFmt numFmtId="176" formatCode="0.0000"/>
    <numFmt numFmtId="177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1" fontId="16" fillId="0" borderId="0" xfId="1" applyNumberFormat="1" applyFont="1"/>
    <xf numFmtId="43" fontId="16" fillId="0" borderId="0" xfId="1" applyNumberFormat="1" applyFont="1"/>
    <xf numFmtId="172" fontId="16" fillId="0" borderId="0" xfId="1" applyNumberFormat="1" applyFont="1"/>
    <xf numFmtId="0" fontId="0" fillId="0" borderId="0" xfId="0" applyFill="1"/>
    <xf numFmtId="170" fontId="11" fillId="0" borderId="0" xfId="1" applyNumberFormat="1" applyFont="1" applyBorder="1" applyProtection="1"/>
    <xf numFmtId="175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74" fontId="26" fillId="0" borderId="0" xfId="1" applyNumberFormat="1" applyFont="1"/>
    <xf numFmtId="174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76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76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7" fontId="33" fillId="3" borderId="0" xfId="0" applyNumberFormat="1" applyFont="1" applyFill="1"/>
    <xf numFmtId="174" fontId="16" fillId="0" borderId="0" xfId="1" applyNumberFormat="1" applyFont="1" applyAlignment="1">
      <alignment horizontal="right"/>
    </xf>
    <xf numFmtId="43" fontId="34" fillId="0" borderId="0" xfId="0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3" fontId="20" fillId="0" borderId="3" xfId="0" applyNumberFormat="1" applyFont="1" applyBorder="1" applyAlignment="1">
      <alignment horizontal="center" wrapText="1"/>
    </xf>
    <xf numFmtId="173" fontId="20" fillId="0" borderId="1" xfId="0" applyNumberFormat="1" applyFont="1" applyBorder="1" applyAlignment="1">
      <alignment horizontal="center" wrapText="1"/>
    </xf>
    <xf numFmtId="177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166" fontId="14" fillId="2" borderId="0" xfId="1" applyNumberFormat="1" applyFont="1" applyFill="1" applyBorder="1" applyAlignment="1" applyProtection="1">
      <alignment horizontal="center" vertical="center"/>
    </xf>
    <xf numFmtId="166" fontId="14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166" fontId="14" fillId="3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10" zoomScale="91" zoomScaleNormal="91" zoomScaleSheetLayoutView="100" workbookViewId="0">
      <selection activeCell="G17" sqref="G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1" t="s">
        <v>2</v>
      </c>
      <c r="B2" s="81"/>
      <c r="C2" s="81"/>
      <c r="D2" s="81"/>
      <c r="E2" s="81"/>
      <c r="F2" s="81"/>
    </row>
    <row r="3" spans="1:9" ht="18.75">
      <c r="A3" s="81" t="s">
        <v>87</v>
      </c>
      <c r="B3" s="81"/>
      <c r="C3" s="81"/>
      <c r="D3" s="81"/>
      <c r="E3" s="81"/>
      <c r="F3" s="81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  <c r="G5" s="77" t="s">
        <v>91</v>
      </c>
    </row>
    <row r="6" spans="1:9" ht="48" customHeight="1">
      <c r="A6" s="9">
        <v>32159</v>
      </c>
      <c r="B6" s="5" t="s">
        <v>5</v>
      </c>
      <c r="C6" s="12">
        <f>15622.53-35</f>
        <v>15587.53</v>
      </c>
      <c r="D6" s="12">
        <f>15657.82-39</f>
        <v>15618.82</v>
      </c>
      <c r="E6" s="11">
        <f>D6-C6</f>
        <v>31.289999999999054</v>
      </c>
      <c r="F6" s="78">
        <f>E6+G6</f>
        <v>31.834700441246305</v>
      </c>
      <c r="G6" s="76">
        <f>36.29/496.547*504-36.29</f>
        <v>0.54470044124725092</v>
      </c>
      <c r="H6" s="75"/>
      <c r="I6" s="43"/>
    </row>
    <row r="7" spans="1:9" ht="15.75">
      <c r="A7" s="85" t="s">
        <v>39</v>
      </c>
      <c r="B7" s="85"/>
      <c r="C7" s="85"/>
      <c r="D7" s="85"/>
      <c r="E7" s="85"/>
      <c r="F7" s="2">
        <f>9105.7+1367.3+1904.9</f>
        <v>12377.9</v>
      </c>
    </row>
    <row r="8" spans="1:9" ht="10.5" customHeight="1">
      <c r="A8" s="82"/>
      <c r="B8" s="82"/>
      <c r="C8" s="82"/>
      <c r="D8" s="82"/>
      <c r="E8" s="82"/>
      <c r="F8" s="82"/>
    </row>
    <row r="9" spans="1:9" ht="42" customHeight="1">
      <c r="A9" s="83" t="s">
        <v>35</v>
      </c>
      <c r="B9" s="84"/>
      <c r="C9" s="84"/>
      <c r="D9" s="84"/>
      <c r="E9" s="84"/>
      <c r="F9" s="28">
        <v>406.3</v>
      </c>
    </row>
    <row r="10" spans="1:9" ht="18.75">
      <c r="A10" s="79" t="s">
        <v>36</v>
      </c>
      <c r="B10" s="79"/>
      <c r="C10" s="79"/>
      <c r="D10" s="79"/>
      <c r="E10" s="79"/>
      <c r="F10" s="24">
        <v>5.0999999999999997E-2</v>
      </c>
    </row>
    <row r="11" spans="1:9" ht="37.15" customHeight="1">
      <c r="A11" s="80" t="s">
        <v>29</v>
      </c>
      <c r="B11" s="80"/>
      <c r="C11" s="80"/>
      <c r="D11" s="80"/>
      <c r="E11" s="80"/>
      <c r="F11" s="38">
        <f>F9*F10</f>
        <v>20.721299999999999</v>
      </c>
      <c r="G11" s="22"/>
    </row>
    <row r="12" spans="1:9" ht="19.149999999999999" customHeight="1">
      <c r="A12" s="79" t="s">
        <v>30</v>
      </c>
      <c r="B12" s="79"/>
      <c r="C12" s="79"/>
      <c r="D12" s="79"/>
      <c r="E12" s="79"/>
      <c r="F12" s="39">
        <v>0</v>
      </c>
    </row>
    <row r="13" spans="1:9" ht="41.45" customHeight="1">
      <c r="A13" s="80" t="s">
        <v>37</v>
      </c>
      <c r="B13" s="80"/>
      <c r="C13" s="80"/>
      <c r="D13" s="80"/>
      <c r="E13" s="80"/>
      <c r="F13" s="29">
        <f>(F6)/(F11+F12)*F10</f>
        <v>7.8352696138927647E-2</v>
      </c>
    </row>
    <row r="14" spans="1:9" ht="40.15" customHeight="1">
      <c r="A14" s="80" t="s">
        <v>40</v>
      </c>
      <c r="B14" s="80"/>
      <c r="C14" s="80"/>
      <c r="D14" s="80"/>
      <c r="E14" s="80"/>
      <c r="F14" s="23">
        <v>263.24</v>
      </c>
      <c r="G14" s="10"/>
    </row>
    <row r="15" spans="1:9" ht="33" customHeight="1">
      <c r="A15" s="80" t="s">
        <v>62</v>
      </c>
      <c r="B15" s="80"/>
      <c r="C15" s="80"/>
      <c r="D15" s="80"/>
      <c r="E15" s="80"/>
      <c r="F15" s="23">
        <v>745.22</v>
      </c>
      <c r="G15" s="10"/>
    </row>
    <row r="16" spans="1:9" ht="34.9" customHeight="1">
      <c r="A16" s="79" t="s">
        <v>31</v>
      </c>
      <c r="B16" s="79"/>
      <c r="C16" s="79"/>
      <c r="D16" s="79"/>
      <c r="E16" s="79"/>
      <c r="F16" s="26">
        <v>761</v>
      </c>
      <c r="G16" s="10"/>
    </row>
    <row r="17" spans="1:12" ht="18.75">
      <c r="A17" s="79" t="s">
        <v>32</v>
      </c>
      <c r="B17" s="79"/>
      <c r="C17" s="79"/>
      <c r="D17" s="79"/>
      <c r="E17" s="79"/>
      <c r="F17" s="25">
        <v>32.520000000000003</v>
      </c>
    </row>
    <row r="18" spans="1:12" ht="18.75">
      <c r="A18" s="79" t="s">
        <v>33</v>
      </c>
      <c r="B18" s="79"/>
      <c r="C18" s="79"/>
      <c r="D18" s="79"/>
      <c r="E18" s="79"/>
      <c r="F18" s="25">
        <v>5.05</v>
      </c>
    </row>
    <row r="19" spans="1:12" ht="18.75">
      <c r="A19" s="79" t="s">
        <v>34</v>
      </c>
      <c r="B19" s="79"/>
      <c r="C19" s="79"/>
      <c r="D19" s="79"/>
      <c r="E19" s="79"/>
      <c r="F19" s="25">
        <v>2944.5</v>
      </c>
    </row>
    <row r="20" spans="1:12" ht="18.75" customHeight="1">
      <c r="A20" s="80" t="s">
        <v>81</v>
      </c>
      <c r="B20" s="80"/>
      <c r="C20" s="80"/>
      <c r="D20" s="80"/>
      <c r="E20" s="80"/>
      <c r="F20" s="67">
        <v>0</v>
      </c>
    </row>
    <row r="21" spans="1:12" ht="18.75" customHeight="1">
      <c r="A21" s="80" t="s">
        <v>82</v>
      </c>
      <c r="B21" s="80"/>
      <c r="C21" s="80"/>
      <c r="D21" s="80"/>
      <c r="E21" s="80"/>
      <c r="F21" s="67">
        <v>0</v>
      </c>
    </row>
    <row r="22" spans="1:12" ht="62.25" customHeight="1">
      <c r="A22" s="83" t="s">
        <v>83</v>
      </c>
      <c r="B22" s="84"/>
      <c r="C22" s="84"/>
      <c r="D22" s="84"/>
      <c r="E22" s="84"/>
      <c r="F22" s="44">
        <v>0</v>
      </c>
      <c r="G22" t="s">
        <v>84</v>
      </c>
      <c r="J22" s="73"/>
      <c r="K22" s="27"/>
      <c r="L22" s="73"/>
    </row>
    <row r="23" spans="1:12" ht="47.25" customHeight="1">
      <c r="A23" s="79" t="s">
        <v>85</v>
      </c>
      <c r="B23" s="79"/>
      <c r="C23" s="79"/>
      <c r="D23" s="79"/>
      <c r="E23" s="79"/>
      <c r="F23" s="68">
        <v>0</v>
      </c>
      <c r="G23" s="10" t="s">
        <v>86</v>
      </c>
      <c r="J23" s="73"/>
      <c r="K23" s="27"/>
      <c r="L23" s="73"/>
    </row>
    <row r="24" spans="1:12">
      <c r="A24" s="79"/>
      <c r="B24" s="79"/>
      <c r="C24" s="79"/>
      <c r="D24" s="79"/>
      <c r="E24" s="79"/>
    </row>
    <row r="25" spans="1:12">
      <c r="A25" s="79"/>
      <c r="B25" s="79"/>
      <c r="C25" s="79"/>
      <c r="D25" s="79"/>
      <c r="E25" s="79"/>
    </row>
    <row r="26" spans="1:12">
      <c r="A26" s="79"/>
      <c r="B26" s="79"/>
      <c r="C26" s="79"/>
      <c r="D26" s="79"/>
      <c r="E26" s="79"/>
    </row>
    <row r="27" spans="1:12">
      <c r="B27" s="46"/>
      <c r="C27" s="46"/>
    </row>
    <row r="28" spans="1:12">
      <c r="B28" s="47"/>
      <c r="C28" s="47"/>
    </row>
    <row r="29" spans="1:12">
      <c r="B29" s="7"/>
      <c r="C29" s="7"/>
    </row>
  </sheetData>
  <mergeCells count="22"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8" t="s">
        <v>88</v>
      </c>
      <c r="B1" s="88"/>
      <c r="C1" s="88"/>
      <c r="D1" s="88"/>
      <c r="E1" s="88"/>
      <c r="F1" s="88"/>
      <c r="G1" s="88"/>
      <c r="H1" s="88"/>
    </row>
    <row r="2" spans="1:9" ht="25.5" customHeight="1"/>
    <row r="3" spans="1:9" ht="14.45" customHeight="1">
      <c r="A3" s="89" t="s">
        <v>47</v>
      </c>
      <c r="B3" s="89"/>
      <c r="C3" s="89"/>
      <c r="D3" s="89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9" ht="15.75">
      <c r="A4" s="90" t="s">
        <v>49</v>
      </c>
      <c r="B4" s="90"/>
      <c r="C4" s="90"/>
      <c r="D4" s="90"/>
      <c r="E4" s="32">
        <f>E5-E6</f>
        <v>11145.5</v>
      </c>
      <c r="F4" s="33">
        <v>1030.08</v>
      </c>
      <c r="G4" s="33">
        <v>66.92</v>
      </c>
      <c r="H4" s="34">
        <f>G4*F4</f>
        <v>68932.953599999993</v>
      </c>
      <c r="I4" s="35">
        <f>(H4-G13*F4-G15*F4)/E4</f>
        <v>5.8514606827867741</v>
      </c>
    </row>
    <row r="5" spans="1:9" ht="15.75">
      <c r="A5" s="91" t="s">
        <v>48</v>
      </c>
      <c r="B5" s="92"/>
      <c r="C5" s="92"/>
      <c r="D5" s="93"/>
      <c r="E5" s="40">
        <v>12377.9</v>
      </c>
      <c r="F5" s="33"/>
      <c r="G5" s="33"/>
      <c r="H5" s="34"/>
      <c r="I5" s="35"/>
    </row>
    <row r="6" spans="1:9" ht="15.75">
      <c r="A6" s="91" t="s">
        <v>52</v>
      </c>
      <c r="B6" s="92"/>
      <c r="C6" s="92"/>
      <c r="D6" s="93"/>
      <c r="E6" s="40">
        <f>72.4+705.9+95.4+49+63.5+45.1+21.7+179.4</f>
        <v>1232.4000000000001</v>
      </c>
      <c r="F6" s="33"/>
      <c r="G6" s="33"/>
      <c r="H6" s="34"/>
      <c r="I6" s="35"/>
    </row>
    <row r="7" spans="1:9" ht="15.75">
      <c r="A7" s="91" t="s">
        <v>45</v>
      </c>
      <c r="B7" s="92"/>
      <c r="C7" s="92"/>
      <c r="D7" s="93"/>
      <c r="E7" s="32">
        <f>E4</f>
        <v>11145.5</v>
      </c>
      <c r="F7" s="33">
        <v>1030.08</v>
      </c>
      <c r="G7" s="33">
        <v>9.125</v>
      </c>
      <c r="H7" s="34">
        <f>G7*F7</f>
        <v>9399.48</v>
      </c>
      <c r="I7" s="35">
        <f>H7/E7</f>
        <v>0.84334305325019066</v>
      </c>
    </row>
    <row r="8" spans="1:9" ht="15.75">
      <c r="A8" s="91" t="s">
        <v>63</v>
      </c>
      <c r="B8" s="92"/>
      <c r="C8" s="92"/>
      <c r="D8" s="93"/>
      <c r="E8" s="42"/>
      <c r="F8" s="33"/>
      <c r="G8" s="33"/>
      <c r="H8" s="34">
        <f>H4+H7-(G13+G15)*F7</f>
        <v>74616.935039999982</v>
      </c>
      <c r="I8" s="35"/>
    </row>
    <row r="9" spans="1:9" ht="43.15" customHeight="1">
      <c r="A9" s="87" t="s">
        <v>46</v>
      </c>
      <c r="B9" s="87"/>
      <c r="C9" s="87"/>
      <c r="D9" s="87"/>
      <c r="E9" s="36"/>
      <c r="F9" s="32"/>
      <c r="G9" s="32"/>
      <c r="H9" s="37"/>
      <c r="I9" s="74">
        <f>I4+I7</f>
        <v>6.694803736036965</v>
      </c>
    </row>
    <row r="12" spans="1:9">
      <c r="A12" t="s">
        <v>53</v>
      </c>
    </row>
    <row r="13" spans="1:9">
      <c r="A13">
        <v>1</v>
      </c>
      <c r="B13" s="86" t="s">
        <v>55</v>
      </c>
      <c r="C13" s="86"/>
      <c r="D13" s="86"/>
      <c r="E13" t="s">
        <v>57</v>
      </c>
      <c r="F13" s="41" t="s">
        <v>56</v>
      </c>
      <c r="G13">
        <f>0.715+1.995</f>
        <v>2.71</v>
      </c>
    </row>
    <row r="14" spans="1:9">
      <c r="A14">
        <v>2</v>
      </c>
      <c r="B14" s="86" t="s">
        <v>54</v>
      </c>
      <c r="C14" s="86"/>
      <c r="D14" s="86"/>
      <c r="E14" t="s">
        <v>58</v>
      </c>
      <c r="F14" t="s">
        <v>51</v>
      </c>
      <c r="G14" t="s">
        <v>50</v>
      </c>
    </row>
    <row r="15" spans="1:9">
      <c r="A15">
        <v>3</v>
      </c>
      <c r="B15" s="86" t="s">
        <v>59</v>
      </c>
      <c r="C15" s="86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15" activePane="bottomLeft" state="frozen"/>
      <selection pane="bottomLeft" activeCell="I16" sqref="I16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6" t="s">
        <v>89</v>
      </c>
      <c r="B1" s="97"/>
      <c r="C1" s="97"/>
      <c r="D1" s="97"/>
      <c r="E1" s="97"/>
      <c r="F1" s="97"/>
      <c r="G1" s="97"/>
      <c r="H1" s="97"/>
      <c r="I1" t="s">
        <v>79</v>
      </c>
      <c r="J1" s="45">
        <v>1367.3</v>
      </c>
      <c r="K1" t="s">
        <v>80</v>
      </c>
      <c r="L1" s="45">
        <v>86</v>
      </c>
    </row>
    <row r="3" spans="1:12" ht="18.75">
      <c r="A3" s="98" t="s">
        <v>65</v>
      </c>
      <c r="B3" s="98"/>
      <c r="C3" s="98"/>
      <c r="D3" s="98"/>
      <c r="E3" s="98"/>
      <c r="F3" s="98"/>
      <c r="G3" s="48" t="s">
        <v>66</v>
      </c>
      <c r="H3" s="48" t="s">
        <v>67</v>
      </c>
      <c r="I3" s="48" t="s">
        <v>69</v>
      </c>
      <c r="J3" s="48" t="s">
        <v>70</v>
      </c>
      <c r="K3" s="48"/>
      <c r="L3" s="48"/>
    </row>
    <row r="4" spans="1:12" ht="18.75" customHeight="1">
      <c r="A4" s="99" t="s">
        <v>68</v>
      </c>
      <c r="B4" s="99"/>
      <c r="C4" s="99"/>
      <c r="D4" s="99"/>
      <c r="E4" s="99"/>
      <c r="F4" s="99"/>
      <c r="G4" s="49">
        <v>4050</v>
      </c>
      <c r="H4" s="50">
        <v>5.05</v>
      </c>
      <c r="I4" s="51">
        <f>G4*H4</f>
        <v>20452.5</v>
      </c>
      <c r="J4" s="52">
        <f>I4/86</f>
        <v>237.81976744186048</v>
      </c>
      <c r="K4" s="48"/>
      <c r="L4" s="48"/>
    </row>
    <row r="5" spans="1:12" ht="18.75">
      <c r="A5" s="94" t="s">
        <v>64</v>
      </c>
      <c r="B5" s="94"/>
      <c r="C5" s="94"/>
      <c r="D5" s="94"/>
      <c r="E5" s="94"/>
      <c r="F5" s="94"/>
      <c r="G5" s="49"/>
      <c r="H5" s="50">
        <v>32.520000000000003</v>
      </c>
      <c r="I5" s="48"/>
      <c r="J5" s="53"/>
      <c r="K5" s="48"/>
      <c r="L5" s="48"/>
    </row>
    <row r="6" spans="1:12" ht="18.75">
      <c r="A6" s="94" t="s">
        <v>25</v>
      </c>
      <c r="B6" s="94"/>
      <c r="C6" s="94"/>
      <c r="D6" s="94"/>
      <c r="E6" s="94"/>
      <c r="F6" s="48"/>
      <c r="G6" s="54"/>
      <c r="H6" s="55">
        <v>37.6</v>
      </c>
      <c r="I6" s="56"/>
      <c r="J6" s="53"/>
      <c r="K6" s="48"/>
      <c r="L6" s="48"/>
    </row>
    <row r="7" spans="1:12" ht="18.75">
      <c r="A7" s="94" t="s">
        <v>71</v>
      </c>
      <c r="B7" s="94"/>
      <c r="C7" s="94"/>
      <c r="D7" s="94"/>
      <c r="E7" s="94"/>
      <c r="F7" s="48"/>
      <c r="G7" s="57"/>
      <c r="H7" s="58">
        <f>'Отопление и ГВС'!F23</f>
        <v>0</v>
      </c>
      <c r="I7" s="59"/>
      <c r="J7" s="48"/>
      <c r="K7" s="48"/>
      <c r="L7" s="48"/>
    </row>
    <row r="8" spans="1:12" ht="18.75">
      <c r="A8" s="94" t="s">
        <v>72</v>
      </c>
      <c r="B8" s="94"/>
      <c r="C8" s="94"/>
      <c r="D8" s="94"/>
      <c r="E8" s="94"/>
      <c r="F8" s="48"/>
      <c r="G8" s="60">
        <v>1.8E-3</v>
      </c>
      <c r="H8" s="58">
        <v>32.520000000000003</v>
      </c>
      <c r="I8" s="61"/>
      <c r="J8" s="48"/>
      <c r="K8" s="48"/>
      <c r="L8" s="48"/>
    </row>
    <row r="9" spans="1:12" ht="18.75">
      <c r="A9" s="94" t="s">
        <v>73</v>
      </c>
      <c r="B9" s="94"/>
      <c r="C9" s="94"/>
      <c r="D9" s="94"/>
      <c r="E9" s="94"/>
      <c r="F9" s="48"/>
      <c r="G9" s="60">
        <v>1.8E-3</v>
      </c>
      <c r="H9" s="58">
        <v>263.24</v>
      </c>
      <c r="I9" s="62"/>
      <c r="J9" s="63"/>
      <c r="K9" s="48"/>
      <c r="L9" s="48"/>
    </row>
    <row r="10" spans="1:12" ht="18.75">
      <c r="A10" s="94" t="s">
        <v>74</v>
      </c>
      <c r="B10" s="94"/>
      <c r="C10" s="94"/>
      <c r="D10" s="94"/>
      <c r="E10" s="94"/>
      <c r="F10" s="48"/>
      <c r="G10" s="60">
        <v>3.5999999999999999E-3</v>
      </c>
      <c r="H10" s="64">
        <v>37.6</v>
      </c>
      <c r="I10" s="59"/>
      <c r="J10" s="48"/>
      <c r="K10" s="48"/>
      <c r="L10" s="72">
        <f>G4/L1</f>
        <v>47.093023255813954</v>
      </c>
    </row>
    <row r="11" spans="1:12" ht="18.75">
      <c r="A11" s="94" t="s">
        <v>75</v>
      </c>
      <c r="B11" s="94"/>
      <c r="C11" s="94"/>
      <c r="D11" s="94"/>
      <c r="E11" s="94"/>
      <c r="F11" s="48"/>
      <c r="G11" s="59">
        <v>2.15</v>
      </c>
      <c r="H11" s="58">
        <v>5.05</v>
      </c>
      <c r="I11" s="61"/>
      <c r="J11" s="65"/>
      <c r="K11" s="48"/>
      <c r="L11" s="48"/>
    </row>
    <row r="12" spans="1:12" ht="18.75">
      <c r="A12" s="94" t="s">
        <v>76</v>
      </c>
      <c r="B12" s="94"/>
      <c r="C12" s="94"/>
      <c r="D12" s="94"/>
      <c r="E12" s="94"/>
      <c r="F12" s="48"/>
      <c r="G12" s="66"/>
      <c r="H12" s="69">
        <f>МУСОР!I9</f>
        <v>6.694803736036965</v>
      </c>
      <c r="I12" s="59"/>
      <c r="J12" s="48"/>
      <c r="K12" s="48"/>
      <c r="L12" s="51"/>
    </row>
    <row r="13" spans="1:12" ht="18.75">
      <c r="A13" s="94" t="s">
        <v>77</v>
      </c>
      <c r="B13" s="94"/>
      <c r="C13" s="94"/>
      <c r="D13" s="94"/>
      <c r="E13" s="94"/>
      <c r="F13" s="48"/>
      <c r="G13" s="48"/>
      <c r="H13" s="48"/>
      <c r="I13" s="48"/>
      <c r="J13" s="48">
        <v>1267</v>
      </c>
      <c r="K13" s="48"/>
      <c r="L13" s="48"/>
    </row>
    <row r="14" spans="1:12" ht="18.75">
      <c r="A14" s="95" t="s">
        <v>78</v>
      </c>
      <c r="B14" s="95"/>
      <c r="C14" s="95"/>
      <c r="D14" s="95"/>
      <c r="E14" s="95"/>
      <c r="F14" s="48"/>
      <c r="G14" s="48"/>
      <c r="H14" s="48"/>
      <c r="I14" s="48"/>
      <c r="J14" s="48"/>
      <c r="K14" s="48"/>
      <c r="L14" s="48"/>
    </row>
  </sheetData>
  <autoFilter ref="H1:H14"/>
  <mergeCells count="13">
    <mergeCell ref="A1:H1"/>
    <mergeCell ref="A3:F3"/>
    <mergeCell ref="A5:F5"/>
    <mergeCell ref="A4:F4"/>
    <mergeCell ref="A6:E6"/>
    <mergeCell ref="A12:E12"/>
    <mergeCell ref="A13:E13"/>
    <mergeCell ref="A14:E14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4" sqref="E14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90</v>
      </c>
    </row>
    <row r="2" spans="1:7">
      <c r="A2" s="100" t="s">
        <v>8</v>
      </c>
      <c r="B2" s="100" t="s">
        <v>9</v>
      </c>
      <c r="C2" s="100" t="s">
        <v>10</v>
      </c>
      <c r="D2" s="100" t="s">
        <v>11</v>
      </c>
      <c r="E2" s="100" t="s">
        <v>12</v>
      </c>
      <c r="F2" s="100"/>
      <c r="G2" s="100"/>
    </row>
    <row r="3" spans="1:7">
      <c r="A3" s="100"/>
      <c r="B3" s="100"/>
      <c r="C3" s="100"/>
      <c r="D3" s="100"/>
      <c r="E3" s="100" t="s">
        <v>13</v>
      </c>
      <c r="F3" s="100"/>
      <c r="G3" s="100" t="s">
        <v>14</v>
      </c>
    </row>
    <row r="4" spans="1:7">
      <c r="A4" s="100"/>
      <c r="B4" s="100"/>
      <c r="C4" s="100"/>
      <c r="D4" s="100"/>
      <c r="E4" s="15" t="s">
        <v>15</v>
      </c>
      <c r="F4" s="15" t="s">
        <v>16</v>
      </c>
      <c r="G4" s="100"/>
    </row>
    <row r="5" spans="1:7">
      <c r="A5" s="16" t="s">
        <v>17</v>
      </c>
      <c r="B5" s="17" t="s">
        <v>18</v>
      </c>
      <c r="C5" s="18" t="s">
        <v>19</v>
      </c>
      <c r="D5" s="18">
        <f>'Отопление и ГВС'!D6</f>
        <v>15618.82</v>
      </c>
      <c r="E5" s="71">
        <f>'Отопление и ГВС'!F20+'Отопление и ГВС'!F21</f>
        <v>0</v>
      </c>
      <c r="F5" s="17"/>
      <c r="G5" s="70"/>
    </row>
    <row r="6" spans="1:7" ht="33.75">
      <c r="A6" s="16" t="s">
        <v>17</v>
      </c>
      <c r="B6" s="17" t="s">
        <v>20</v>
      </c>
      <c r="C6" s="18" t="s">
        <v>19</v>
      </c>
      <c r="D6" s="17"/>
      <c r="E6" s="70">
        <v>30.088999999999999</v>
      </c>
      <c r="F6" s="70">
        <v>0</v>
      </c>
      <c r="G6" s="70">
        <v>1.7470000000000001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384</v>
      </c>
      <c r="F7" s="19">
        <v>0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1">
        <v>61719</v>
      </c>
      <c r="E8" s="19">
        <v>812</v>
      </c>
      <c r="F8" s="19">
        <v>0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f>E7+E8</f>
        <v>1196</v>
      </c>
      <c r="F9" s="19">
        <f>F7+F8</f>
        <v>0</v>
      </c>
      <c r="G9" s="19">
        <f>G8+G7</f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0">
        <v>45440</v>
      </c>
      <c r="F10" s="15"/>
      <c r="G10" s="15">
        <v>26560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2023-08-30T15:55:25Z</cp:lastPrinted>
  <dcterms:created xsi:type="dcterms:W3CDTF">2015-09-15T11:53:49Z</dcterms:created>
  <dcterms:modified xsi:type="dcterms:W3CDTF">2023-08-30T16:07:25Z</dcterms:modified>
</cp:coreProperties>
</file>